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ahbrainerd/Downloads/"/>
    </mc:Choice>
  </mc:AlternateContent>
  <xr:revisionPtr revIDLastSave="0" documentId="13_ncr:1_{DD095322-E2BE-9746-B5E8-B505D68A48DA}" xr6:coauthVersionLast="47" xr6:coauthVersionMax="47" xr10:uidLastSave="{00000000-0000-0000-0000-000000000000}"/>
  <bookViews>
    <workbookView xWindow="1060" yWindow="500" windowWidth="27740" windowHeight="16140" xr2:uid="{00000000-000D-0000-FFFF-FFFF00000000}"/>
  </bookViews>
  <sheets>
    <sheet name="NAICS" sheetId="6" r:id="rId1"/>
    <sheet name="Sheet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7" i="6" l="1"/>
  <c r="J27" i="6"/>
  <c r="P27" i="6"/>
  <c r="L27" i="6"/>
  <c r="M27" i="6"/>
  <c r="N27" i="6"/>
  <c r="O27" i="6"/>
  <c r="K27" i="6"/>
  <c r="D27" i="6"/>
  <c r="E27" i="6"/>
  <c r="F27" i="6"/>
  <c r="G27" i="6"/>
  <c r="H27" i="6"/>
  <c r="C27" i="6"/>
  <c r="R24" i="6"/>
  <c r="R20" i="6"/>
  <c r="R16" i="6"/>
  <c r="R12" i="6"/>
  <c r="R8" i="6"/>
  <c r="R4" i="6"/>
  <c r="L24" i="6"/>
  <c r="M24" i="6"/>
  <c r="N24" i="6"/>
  <c r="O24" i="6"/>
  <c r="P24" i="6"/>
  <c r="K24" i="6"/>
  <c r="L20" i="6"/>
  <c r="M20" i="6"/>
  <c r="N20" i="6"/>
  <c r="O20" i="6"/>
  <c r="P20" i="6"/>
  <c r="K20" i="6"/>
  <c r="L16" i="6"/>
  <c r="M16" i="6"/>
  <c r="N16" i="6"/>
  <c r="O16" i="6"/>
  <c r="P16" i="6"/>
  <c r="K16" i="6"/>
  <c r="L12" i="6"/>
  <c r="M12" i="6"/>
  <c r="N12" i="6"/>
  <c r="O12" i="6"/>
  <c r="P12" i="6"/>
  <c r="K12" i="6"/>
  <c r="P8" i="6"/>
  <c r="L8" i="6"/>
  <c r="M8" i="6"/>
  <c r="N8" i="6"/>
  <c r="O8" i="6"/>
  <c r="K8" i="6"/>
  <c r="L4" i="6"/>
  <c r="M4" i="6"/>
  <c r="N4" i="6"/>
  <c r="O4" i="6"/>
  <c r="P4" i="6"/>
  <c r="K4" i="6"/>
  <c r="J24" i="6"/>
  <c r="J20" i="6"/>
  <c r="J16" i="6"/>
  <c r="J12" i="6"/>
  <c r="J8" i="6"/>
  <c r="J4" i="6"/>
  <c r="D24" i="6"/>
  <c r="E24" i="6"/>
  <c r="F24" i="6"/>
  <c r="G24" i="6"/>
  <c r="H24" i="6"/>
  <c r="C24" i="6"/>
  <c r="H20" i="6"/>
  <c r="C20" i="6"/>
  <c r="D16" i="6"/>
  <c r="E16" i="6"/>
  <c r="E12" i="6"/>
  <c r="F12" i="6"/>
  <c r="G12" i="6"/>
  <c r="H8" i="6"/>
  <c r="C8" i="6"/>
  <c r="P23" i="6"/>
  <c r="L23" i="6"/>
  <c r="F23" i="6"/>
  <c r="G23" i="6"/>
  <c r="K19" i="6"/>
  <c r="J22" i="6"/>
  <c r="S22" i="6"/>
  <c r="M23" i="6" s="1"/>
  <c r="S18" i="6"/>
  <c r="D19" i="6" s="1"/>
  <c r="S14" i="6"/>
  <c r="N15" i="6" s="1"/>
  <c r="Q22" i="6"/>
  <c r="R22" i="6" s="1"/>
  <c r="T22" i="6" s="1"/>
  <c r="Q18" i="6"/>
  <c r="R18" i="6" s="1"/>
  <c r="Q14" i="6"/>
  <c r="R14" i="6" s="1"/>
  <c r="Q10" i="6"/>
  <c r="S10" i="6" s="1"/>
  <c r="Q6" i="6"/>
  <c r="Q2" i="6"/>
  <c r="I22" i="6"/>
  <c r="I18" i="6"/>
  <c r="D20" i="6" s="1"/>
  <c r="I14" i="6"/>
  <c r="F16" i="6" s="1"/>
  <c r="I10" i="6"/>
  <c r="H12" i="6" s="1"/>
  <c r="I6" i="6"/>
  <c r="G8" i="6" s="1"/>
  <c r="I2" i="6"/>
  <c r="C4" i="6" s="1"/>
  <c r="I12" i="7"/>
  <c r="D14" i="7" s="1"/>
  <c r="Q12" i="7"/>
  <c r="Q7" i="7"/>
  <c r="I7" i="7"/>
  <c r="C9" i="7" s="1"/>
  <c r="Q2" i="7"/>
  <c r="I2" i="7"/>
  <c r="H4" i="7" s="1"/>
  <c r="K11" i="6" l="1"/>
  <c r="M11" i="6"/>
  <c r="H11" i="6"/>
  <c r="O11" i="6"/>
  <c r="D11" i="6"/>
  <c r="N11" i="6"/>
  <c r="E11" i="6"/>
  <c r="G11" i="6"/>
  <c r="P11" i="6"/>
  <c r="L11" i="6"/>
  <c r="F11" i="6"/>
  <c r="C11" i="6"/>
  <c r="T14" i="6"/>
  <c r="T18" i="6"/>
  <c r="G15" i="6"/>
  <c r="L15" i="6"/>
  <c r="P19" i="6"/>
  <c r="C19" i="6"/>
  <c r="R10" i="6"/>
  <c r="T10" i="6" s="1"/>
  <c r="F8" i="6"/>
  <c r="J6" i="6"/>
  <c r="K15" i="6"/>
  <c r="G19" i="6"/>
  <c r="M19" i="6"/>
  <c r="K23" i="6"/>
  <c r="F4" i="6"/>
  <c r="E8" i="6"/>
  <c r="C16" i="6"/>
  <c r="G20" i="6"/>
  <c r="E15" i="6"/>
  <c r="H4" i="6"/>
  <c r="G4" i="6"/>
  <c r="P15" i="6"/>
  <c r="F19" i="6"/>
  <c r="L19" i="6"/>
  <c r="O23" i="6"/>
  <c r="E4" i="6"/>
  <c r="D8" i="6"/>
  <c r="H16" i="6"/>
  <c r="F20" i="6"/>
  <c r="F15" i="6"/>
  <c r="E23" i="6"/>
  <c r="D15" i="6"/>
  <c r="N19" i="6"/>
  <c r="D23" i="6"/>
  <c r="D12" i="6"/>
  <c r="J10" i="6"/>
  <c r="S6" i="6"/>
  <c r="J14" i="6"/>
  <c r="C15" i="6"/>
  <c r="O15" i="6"/>
  <c r="E19" i="6"/>
  <c r="C23" i="6"/>
  <c r="N23" i="6"/>
  <c r="D4" i="6"/>
  <c r="C12" i="6"/>
  <c r="G16" i="6"/>
  <c r="E20" i="6"/>
  <c r="M15" i="6"/>
  <c r="O19" i="6"/>
  <c r="H19" i="6"/>
  <c r="S2" i="6"/>
  <c r="J18" i="6"/>
  <c r="H15" i="6"/>
  <c r="H23" i="6"/>
  <c r="C14" i="7"/>
  <c r="H9" i="7"/>
  <c r="S12" i="7"/>
  <c r="R12" i="7" s="1"/>
  <c r="D4" i="7"/>
  <c r="E4" i="7"/>
  <c r="E9" i="7"/>
  <c r="G9" i="7"/>
  <c r="D9" i="7"/>
  <c r="D17" i="7" s="1"/>
  <c r="H14" i="7"/>
  <c r="H17" i="7" s="1"/>
  <c r="J9" i="7"/>
  <c r="G13" i="7"/>
  <c r="C4" i="7"/>
  <c r="F9" i="7"/>
  <c r="H13" i="7"/>
  <c r="F4" i="7"/>
  <c r="G4" i="7"/>
  <c r="F14" i="7"/>
  <c r="F17" i="7" s="1"/>
  <c r="C13" i="7"/>
  <c r="E14" i="7"/>
  <c r="E17" i="7" s="1"/>
  <c r="S7" i="7"/>
  <c r="E13" i="7"/>
  <c r="G14" i="7"/>
  <c r="S2" i="7"/>
  <c r="F3" i="6" l="1"/>
  <c r="M3" i="6"/>
  <c r="O3" i="6"/>
  <c r="P3" i="6"/>
  <c r="K3" i="6"/>
  <c r="L3" i="6"/>
  <c r="G3" i="6"/>
  <c r="H3" i="6"/>
  <c r="D3" i="6"/>
  <c r="E3" i="6"/>
  <c r="N3" i="6"/>
  <c r="C3" i="6"/>
  <c r="R2" i="6"/>
  <c r="T11" i="6"/>
  <c r="T15" i="6"/>
  <c r="T19" i="6"/>
  <c r="L7" i="6"/>
  <c r="F7" i="6"/>
  <c r="E7" i="6"/>
  <c r="M7" i="6"/>
  <c r="G7" i="6"/>
  <c r="N7" i="6"/>
  <c r="H7" i="6"/>
  <c r="K7" i="6"/>
  <c r="D7" i="6"/>
  <c r="O7" i="6"/>
  <c r="C7" i="6"/>
  <c r="P7" i="6"/>
  <c r="T23" i="6"/>
  <c r="J2" i="6"/>
  <c r="R6" i="6"/>
  <c r="T6" i="6" s="1"/>
  <c r="J12" i="7"/>
  <c r="T12" i="7" s="1"/>
  <c r="D13" i="7"/>
  <c r="F13" i="7"/>
  <c r="J13" i="7"/>
  <c r="J14" i="7"/>
  <c r="G17" i="7"/>
  <c r="G8" i="7"/>
  <c r="H8" i="7"/>
  <c r="J7" i="7"/>
  <c r="D8" i="7"/>
  <c r="C8" i="7"/>
  <c r="F8" i="7"/>
  <c r="E8" i="7"/>
  <c r="R7" i="7"/>
  <c r="J4" i="7"/>
  <c r="C17" i="7"/>
  <c r="G3" i="7"/>
  <c r="F3" i="7"/>
  <c r="J2" i="7"/>
  <c r="H3" i="7"/>
  <c r="D3" i="7"/>
  <c r="C3" i="7"/>
  <c r="E3" i="7"/>
  <c r="E16" i="7" s="1"/>
  <c r="R2" i="7"/>
  <c r="T3" i="6" l="1"/>
  <c r="T2" i="6"/>
  <c r="T7" i="6"/>
  <c r="G16" i="7"/>
  <c r="T7" i="7"/>
  <c r="F16" i="7"/>
  <c r="D16" i="7"/>
  <c r="J17" i="7"/>
  <c r="H16" i="7"/>
  <c r="J8" i="7"/>
  <c r="T2" i="7"/>
  <c r="C16" i="7"/>
  <c r="J3" i="7"/>
  <c r="J16" i="7" l="1"/>
</calcChain>
</file>

<file path=xl/sharedStrings.xml><?xml version="1.0" encoding="utf-8"?>
<sst xmlns="http://schemas.openxmlformats.org/spreadsheetml/2006/main" count="149" uniqueCount="121">
  <si>
    <t>NAICS Code</t>
  </si>
  <si>
    <t>Kind of Business</t>
  </si>
  <si>
    <t>Spring Season Total</t>
  </si>
  <si>
    <t>% of Spring Season to Annual Sales</t>
  </si>
  <si>
    <t>Fall Season Total</t>
  </si>
  <si>
    <t>% of Fall Season to Annual Sales</t>
  </si>
  <si>
    <t>Annual Total Sales</t>
  </si>
  <si>
    <t>Total Annual Percent</t>
  </si>
  <si>
    <t>Percent by Month</t>
  </si>
  <si>
    <t>Average % by Month</t>
  </si>
  <si>
    <t>Clothing Stores</t>
  </si>
  <si>
    <t>Jul.2012</t>
  </si>
  <si>
    <t>Aug.2012</t>
  </si>
  <si>
    <t>Sept.2012</t>
  </si>
  <si>
    <t>Oct.2012</t>
  </si>
  <si>
    <t>Nov.2012</t>
  </si>
  <si>
    <t>Dec.2012</t>
  </si>
  <si>
    <t>Jan.2012</t>
  </si>
  <si>
    <t>Feb.2011</t>
  </si>
  <si>
    <t>Mar.2011</t>
  </si>
  <si>
    <t>Apr.2011</t>
  </si>
  <si>
    <t>May.2011</t>
  </si>
  <si>
    <t>Jun.2011</t>
  </si>
  <si>
    <t>Jul.2011</t>
  </si>
  <si>
    <t>Aug.2011</t>
  </si>
  <si>
    <t>Sep.2011</t>
  </si>
  <si>
    <t>Oct.2011</t>
  </si>
  <si>
    <t>Nov.2011</t>
  </si>
  <si>
    <t>Dec.2011</t>
  </si>
  <si>
    <t>Jan.2011</t>
  </si>
  <si>
    <t>Jan.2013</t>
  </si>
  <si>
    <t>Feb.2010</t>
  </si>
  <si>
    <t>Mar.2010</t>
  </si>
  <si>
    <t>Apr.2010</t>
  </si>
  <si>
    <t>May.2010</t>
  </si>
  <si>
    <t>Jun.2010</t>
  </si>
  <si>
    <t>Jul.2010</t>
  </si>
  <si>
    <t>Aug.2010</t>
  </si>
  <si>
    <t>Sep.2010</t>
  </si>
  <si>
    <t>Oct.2010</t>
  </si>
  <si>
    <t>Nov.2010</t>
  </si>
  <si>
    <t>Dec.2010</t>
  </si>
  <si>
    <t>Percent by Season</t>
  </si>
  <si>
    <t>Average % by Season</t>
  </si>
  <si>
    <t>Feb.2013</t>
  </si>
  <si>
    <t>Mar. 2013</t>
  </si>
  <si>
    <t>Apr. 2013</t>
  </si>
  <si>
    <t>May.2013</t>
  </si>
  <si>
    <t>Jun.2013</t>
  </si>
  <si>
    <t>Mar. 2016</t>
  </si>
  <si>
    <t>Apr. 2016</t>
  </si>
  <si>
    <t>May. 2016</t>
  </si>
  <si>
    <t>Jun. 2016</t>
  </si>
  <si>
    <t>Jul. 2016</t>
  </si>
  <si>
    <t>Aug. 2016</t>
  </si>
  <si>
    <t>Sep. 2016</t>
  </si>
  <si>
    <t>Oct. 2016</t>
  </si>
  <si>
    <t>Nov. 2016</t>
  </si>
  <si>
    <t>Dec. 2016</t>
  </si>
  <si>
    <t>Feb.2018</t>
  </si>
  <si>
    <t>Mar. 2018</t>
  </si>
  <si>
    <t>Apr. 2018</t>
  </si>
  <si>
    <t>May. 2018</t>
  </si>
  <si>
    <t>Jun. 2018</t>
  </si>
  <si>
    <t>Jul. 2018</t>
  </si>
  <si>
    <t>Feb.2017</t>
  </si>
  <si>
    <t>Mar. 2017</t>
  </si>
  <si>
    <t>Apr. 2017</t>
  </si>
  <si>
    <t>May. 2017</t>
  </si>
  <si>
    <t>Jun. 2017</t>
  </si>
  <si>
    <t>Jul. 2017</t>
  </si>
  <si>
    <t xml:space="preserve">Feb.2016 </t>
  </si>
  <si>
    <t>Aug. 2018</t>
  </si>
  <si>
    <t>Sep. 2018</t>
  </si>
  <si>
    <t>Oct. 2018</t>
  </si>
  <si>
    <t>Nov. 2018</t>
  </si>
  <si>
    <t>Dec. 2018</t>
  </si>
  <si>
    <t>Jan. 2018</t>
  </si>
  <si>
    <t>Aug. 2017</t>
  </si>
  <si>
    <t>Sep. 2017</t>
  </si>
  <si>
    <t>Oct. 2017</t>
  </si>
  <si>
    <t>Nov. 2017</t>
  </si>
  <si>
    <t>Dec. 2017</t>
  </si>
  <si>
    <t>Jan. 2017</t>
  </si>
  <si>
    <t>Feb.2019</t>
  </si>
  <si>
    <t>Mar. 2019</t>
  </si>
  <si>
    <t>Apr. 2019</t>
  </si>
  <si>
    <t>May. 2019</t>
  </si>
  <si>
    <t>Jun. 2019</t>
  </si>
  <si>
    <t>Jul. 2019</t>
  </si>
  <si>
    <t>Aug. 2019</t>
  </si>
  <si>
    <t>Sep. 2019</t>
  </si>
  <si>
    <t>Oct. 2019</t>
  </si>
  <si>
    <t>Nov. 2019</t>
  </si>
  <si>
    <t>Dec. 2019</t>
  </si>
  <si>
    <t>Jan. 2019</t>
  </si>
  <si>
    <t>Feb.2020</t>
  </si>
  <si>
    <t>Mar. 2020</t>
  </si>
  <si>
    <t>Apr. 2020</t>
  </si>
  <si>
    <t>May. 2020</t>
  </si>
  <si>
    <t>Jun. 2020</t>
  </si>
  <si>
    <t>Jul. 2020</t>
  </si>
  <si>
    <t>Aug. 2020</t>
  </si>
  <si>
    <t>Sep. 2020</t>
  </si>
  <si>
    <t>Oct. 2020</t>
  </si>
  <si>
    <t>Nov. 2020</t>
  </si>
  <si>
    <t>Dec. 2020</t>
  </si>
  <si>
    <t>Jan. 2020</t>
  </si>
  <si>
    <t>Feb.2021</t>
  </si>
  <si>
    <t>Mar. 2021</t>
  </si>
  <si>
    <t>Apr. 2021</t>
  </si>
  <si>
    <t>May. 2021</t>
  </si>
  <si>
    <t>Jun. 2021</t>
  </si>
  <si>
    <t>Jul. 2021</t>
  </si>
  <si>
    <t>Aug. 2021</t>
  </si>
  <si>
    <t>Sep. 2021</t>
  </si>
  <si>
    <t>Oct. 2021</t>
  </si>
  <si>
    <t>Nov. 2021</t>
  </si>
  <si>
    <t>Dec. 2021</t>
  </si>
  <si>
    <t>Jan. 2021</t>
  </si>
  <si>
    <t>Jan.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</si>
</sst>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4" fontId="2" fillId="0" borderId="0" xfId="1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4" fontId="3" fillId="0" borderId="0" xfId="1" applyFont="1"/>
    <xf numFmtId="165" fontId="3" fillId="0" borderId="1" xfId="0" applyNumberFormat="1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44" fontId="3" fillId="0" borderId="1" xfId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/>
    <xf numFmtId="0" fontId="3" fillId="2" borderId="1" xfId="0" applyFont="1" applyFill="1" applyBorder="1"/>
    <xf numFmtId="10" fontId="3" fillId="2" borderId="1" xfId="0" applyNumberFormat="1" applyFont="1" applyFill="1" applyBorder="1" applyAlignment="1">
      <alignment horizontal="right"/>
    </xf>
    <xf numFmtId="10" fontId="0" fillId="0" borderId="1" xfId="3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4" fontId="4" fillId="0" borderId="0" xfId="1" applyFont="1" applyAlignment="1">
      <alignment horizontal="center"/>
    </xf>
    <xf numFmtId="10" fontId="4" fillId="0" borderId="0" xfId="3" applyNumberFormat="1" applyFont="1" applyAlignment="1">
      <alignment horizontal="center"/>
    </xf>
    <xf numFmtId="165" fontId="0" fillId="0" borderId="1" xfId="0" applyNumberFormat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</cellXfs>
  <cellStyles count="4">
    <cellStyle name="Currency" xfId="1" builtinId="4"/>
    <cellStyle name="Normal" xfId="0" builtinId="0"/>
    <cellStyle name="Normal 6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8"/>
  <sheetViews>
    <sheetView tabSelected="1" zoomScale="75" workbookViewId="0">
      <selection activeCell="B39" sqref="B39"/>
    </sheetView>
  </sheetViews>
  <sheetFormatPr baseColWidth="10" defaultColWidth="8.83203125" defaultRowHeight="15" x14ac:dyDescent="0.2"/>
  <cols>
    <col min="1" max="1" width="12.5" customWidth="1"/>
    <col min="2" max="2" width="25.5" customWidth="1"/>
    <col min="3" max="3" width="13.83203125" customWidth="1"/>
    <col min="4" max="4" width="13.1640625" customWidth="1"/>
    <col min="5" max="5" width="11.33203125" customWidth="1"/>
    <col min="6" max="6" width="12.33203125" customWidth="1"/>
    <col min="7" max="7" width="12" customWidth="1"/>
    <col min="8" max="8" width="11.1640625" customWidth="1"/>
    <col min="9" max="9" width="11.6640625" customWidth="1"/>
    <col min="10" max="10" width="10.6640625" customWidth="1"/>
    <col min="11" max="11" width="12" customWidth="1"/>
    <col min="12" max="13" width="11" customWidth="1"/>
    <col min="14" max="14" width="11.5" customWidth="1"/>
    <col min="15" max="15" width="11.1640625" customWidth="1"/>
    <col min="16" max="16" width="11.6640625" customWidth="1"/>
    <col min="17" max="17" width="11.33203125" customWidth="1"/>
    <col min="18" max="18" width="10.1640625" customWidth="1"/>
    <col min="19" max="19" width="11.6640625" customWidth="1"/>
    <col min="20" max="20" width="10" customWidth="1"/>
  </cols>
  <sheetData>
    <row r="1" spans="1:33" ht="60.75" customHeight="1" x14ac:dyDescent="0.2">
      <c r="A1" s="5" t="s">
        <v>0</v>
      </c>
      <c r="B1" s="5" t="s">
        <v>1</v>
      </c>
      <c r="C1" s="5" t="s">
        <v>108</v>
      </c>
      <c r="D1" s="5" t="s">
        <v>109</v>
      </c>
      <c r="E1" s="5" t="s">
        <v>110</v>
      </c>
      <c r="F1" s="6" t="s">
        <v>111</v>
      </c>
      <c r="G1" s="5" t="s">
        <v>112</v>
      </c>
      <c r="H1" s="5" t="s">
        <v>113</v>
      </c>
      <c r="I1" s="5" t="s">
        <v>2</v>
      </c>
      <c r="J1" s="5" t="s">
        <v>3</v>
      </c>
      <c r="K1" s="5" t="s">
        <v>114</v>
      </c>
      <c r="L1" s="5" t="s">
        <v>115</v>
      </c>
      <c r="M1" s="5" t="s">
        <v>116</v>
      </c>
      <c r="N1" s="5" t="s">
        <v>117</v>
      </c>
      <c r="O1" s="5" t="s">
        <v>118</v>
      </c>
      <c r="P1" s="5" t="s">
        <v>120</v>
      </c>
      <c r="Q1" s="5" t="s">
        <v>4</v>
      </c>
      <c r="R1" s="5" t="s">
        <v>5</v>
      </c>
      <c r="S1" s="5" t="s">
        <v>6</v>
      </c>
      <c r="T1" s="5" t="s">
        <v>7</v>
      </c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 ht="16" x14ac:dyDescent="0.2">
      <c r="A2" s="33">
        <v>4481</v>
      </c>
      <c r="B2" s="1" t="s">
        <v>10</v>
      </c>
      <c r="C2" s="34">
        <v>13577</v>
      </c>
      <c r="D2" s="34">
        <v>16092</v>
      </c>
      <c r="E2" s="34">
        <v>16297</v>
      </c>
      <c r="F2" s="34">
        <v>16656</v>
      </c>
      <c r="G2" s="34">
        <v>17463</v>
      </c>
      <c r="H2" s="34">
        <v>17276</v>
      </c>
      <c r="I2" s="34">
        <f>SUM(C2:H2)</f>
        <v>97361</v>
      </c>
      <c r="J2" s="35">
        <f>I2/S2</f>
        <v>0.48733863580620779</v>
      </c>
      <c r="K2" s="34">
        <v>16976</v>
      </c>
      <c r="L2" s="34">
        <v>17165</v>
      </c>
      <c r="M2" s="34">
        <v>17072</v>
      </c>
      <c r="N2" s="34">
        <v>17357</v>
      </c>
      <c r="O2" s="34">
        <v>16854</v>
      </c>
      <c r="P2" s="34">
        <v>16996</v>
      </c>
      <c r="Q2" s="36">
        <f>SUM(K2:P2)</f>
        <v>102420</v>
      </c>
      <c r="R2" s="8">
        <f>Q2/S2</f>
        <v>0.51266136419379216</v>
      </c>
      <c r="S2" s="36">
        <f>SUM(Q2,I2)</f>
        <v>199781</v>
      </c>
      <c r="T2" s="8">
        <f>SUM(R2,J2)</f>
        <v>1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3" ht="16" x14ac:dyDescent="0.2">
      <c r="A3" s="1"/>
      <c r="B3" s="1" t="s">
        <v>8</v>
      </c>
      <c r="C3" s="8">
        <f>C2/$S$2</f>
        <v>6.7959415560038247E-2</v>
      </c>
      <c r="D3" s="8">
        <f>D2/$S$2</f>
        <v>8.0548200279305843E-2</v>
      </c>
      <c r="E3" s="8">
        <f t="shared" ref="E3:H3" si="0">E2/$S$2</f>
        <v>8.1574323884653702E-2</v>
      </c>
      <c r="F3" s="8">
        <f t="shared" si="0"/>
        <v>8.3371291564262873E-2</v>
      </c>
      <c r="G3" s="8">
        <f t="shared" si="0"/>
        <v>8.7410714732632233E-2</v>
      </c>
      <c r="H3" s="8">
        <f t="shared" si="0"/>
        <v>8.6474689785314918E-2</v>
      </c>
      <c r="I3" s="8"/>
      <c r="J3" s="8"/>
      <c r="K3" s="8">
        <f>K2/$S$2</f>
        <v>8.4973045484805859E-2</v>
      </c>
      <c r="L3" s="8">
        <f t="shared" ref="L3:P3" si="1">L2/$S$2</f>
        <v>8.5919081394126573E-2</v>
      </c>
      <c r="M3" s="8">
        <f t="shared" si="1"/>
        <v>8.5453571660968758E-2</v>
      </c>
      <c r="N3" s="8">
        <f t="shared" si="1"/>
        <v>8.688013374645237E-2</v>
      </c>
      <c r="O3" s="8">
        <f t="shared" si="1"/>
        <v>8.4362376802598851E-2</v>
      </c>
      <c r="P3" s="8">
        <f t="shared" si="1"/>
        <v>8.5073155104839801E-2</v>
      </c>
      <c r="Q3" s="8"/>
      <c r="R3" s="8"/>
      <c r="S3" s="4"/>
      <c r="T3" s="8">
        <f>SUM(C3:H3,K3:P3)</f>
        <v>1</v>
      </c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3" ht="16" x14ac:dyDescent="0.2">
      <c r="A4" s="1"/>
      <c r="B4" s="1" t="s">
        <v>42</v>
      </c>
      <c r="C4" s="31">
        <f>C2/$I$2</f>
        <v>0.13945008781750393</v>
      </c>
      <c r="D4" s="31">
        <f t="shared" ref="D4:H4" si="2">D2/$I$2</f>
        <v>0.1652817863415536</v>
      </c>
      <c r="E4" s="31">
        <f t="shared" si="2"/>
        <v>0.16738735222522366</v>
      </c>
      <c r="F4" s="31">
        <f t="shared" si="2"/>
        <v>0.17107466028491902</v>
      </c>
      <c r="G4" s="31">
        <f t="shared" si="2"/>
        <v>0.17936340012941526</v>
      </c>
      <c r="H4" s="31">
        <f t="shared" si="2"/>
        <v>0.17744271320138455</v>
      </c>
      <c r="I4" s="1"/>
      <c r="J4" s="8">
        <f>SUM(C4:H4)</f>
        <v>1</v>
      </c>
      <c r="K4" s="31">
        <f>K2/$Q$2</f>
        <v>0.16574887717242726</v>
      </c>
      <c r="L4" s="31">
        <f t="shared" ref="L4:P4" si="3">L2/$Q$2</f>
        <v>0.16759421987892989</v>
      </c>
      <c r="M4" s="31">
        <f t="shared" si="3"/>
        <v>0.16668619410271432</v>
      </c>
      <c r="N4" s="31">
        <f t="shared" si="3"/>
        <v>0.16946885373950402</v>
      </c>
      <c r="O4" s="31">
        <f t="shared" si="3"/>
        <v>0.16455770357352079</v>
      </c>
      <c r="P4" s="31">
        <f t="shared" si="3"/>
        <v>0.16594415153290373</v>
      </c>
      <c r="Q4" s="1"/>
      <c r="R4" s="8">
        <f>SUM(K4:P4)</f>
        <v>1</v>
      </c>
      <c r="S4" s="4"/>
      <c r="T4" s="8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3" ht="16" x14ac:dyDescent="0.2">
      <c r="A5" s="1"/>
      <c r="B5" s="1"/>
      <c r="C5" s="5" t="s">
        <v>96</v>
      </c>
      <c r="D5" s="5" t="s">
        <v>97</v>
      </c>
      <c r="E5" s="5" t="s">
        <v>98</v>
      </c>
      <c r="F5" s="6" t="s">
        <v>99</v>
      </c>
      <c r="G5" s="5" t="s">
        <v>100</v>
      </c>
      <c r="H5" s="5" t="s">
        <v>101</v>
      </c>
      <c r="I5" s="5"/>
      <c r="J5" s="9"/>
      <c r="K5" s="5" t="s">
        <v>102</v>
      </c>
      <c r="L5" s="5" t="s">
        <v>103</v>
      </c>
      <c r="M5" s="5" t="s">
        <v>104</v>
      </c>
      <c r="N5" s="5" t="s">
        <v>105</v>
      </c>
      <c r="O5" s="5" t="s">
        <v>106</v>
      </c>
      <c r="P5" s="5" t="s">
        <v>119</v>
      </c>
      <c r="Q5" s="5"/>
      <c r="R5" s="9"/>
      <c r="S5" s="4"/>
      <c r="T5" s="8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3" x14ac:dyDescent="0.2">
      <c r="A6" s="1"/>
      <c r="B6" s="1"/>
      <c r="C6" s="34">
        <v>16576</v>
      </c>
      <c r="D6" s="34">
        <v>7887</v>
      </c>
      <c r="E6" s="34">
        <v>1809</v>
      </c>
      <c r="F6" s="34">
        <v>5269</v>
      </c>
      <c r="G6" s="34">
        <v>11408</v>
      </c>
      <c r="H6" s="34">
        <v>12057</v>
      </c>
      <c r="I6" s="34">
        <f>SUM(C6:H6)</f>
        <v>55006</v>
      </c>
      <c r="J6" s="35">
        <f>I6/S6</f>
        <v>0.40193198591199381</v>
      </c>
      <c r="K6" s="34">
        <v>12732</v>
      </c>
      <c r="L6" s="34">
        <v>14322</v>
      </c>
      <c r="M6" s="34">
        <v>14005</v>
      </c>
      <c r="N6" s="34">
        <v>13085</v>
      </c>
      <c r="O6" s="34">
        <v>13569</v>
      </c>
      <c r="P6" s="34">
        <v>14135</v>
      </c>
      <c r="Q6" s="36">
        <f>SUM(K6:P6)</f>
        <v>81848</v>
      </c>
      <c r="R6" s="8">
        <f>Q6/S6</f>
        <v>0.59806801408800625</v>
      </c>
      <c r="S6" s="36">
        <f>SUM(Q6,I6)</f>
        <v>136854</v>
      </c>
      <c r="T6" s="8">
        <f>SUM(R6,J6)</f>
        <v>1</v>
      </c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16" x14ac:dyDescent="0.2">
      <c r="A7" s="1"/>
      <c r="B7" s="1" t="s">
        <v>8</v>
      </c>
      <c r="C7" s="8">
        <f>C6/$S$6</f>
        <v>0.12112177941455858</v>
      </c>
      <c r="D7" s="8">
        <f t="shared" ref="D7:H7" si="4">D6/$S$6</f>
        <v>5.7630759787803063E-2</v>
      </c>
      <c r="E7" s="8">
        <f t="shared" si="4"/>
        <v>1.321846639484414E-2</v>
      </c>
      <c r="F7" s="8">
        <f t="shared" si="4"/>
        <v>3.8500884153915851E-2</v>
      </c>
      <c r="G7" s="8">
        <f t="shared" si="4"/>
        <v>8.3358908033378643E-2</v>
      </c>
      <c r="H7" s="8">
        <f t="shared" si="4"/>
        <v>8.8101188127493527E-2</v>
      </c>
      <c r="I7" s="8"/>
      <c r="J7" s="8"/>
      <c r="K7" s="8">
        <f>K6/$S$6</f>
        <v>9.3033451707659254E-2</v>
      </c>
      <c r="L7" s="8">
        <f t="shared" ref="L7:P7" si="5">L6/$S$6</f>
        <v>0.10465167258538297</v>
      </c>
      <c r="M7" s="8">
        <f t="shared" si="5"/>
        <v>0.10233533546699403</v>
      </c>
      <c r="N7" s="8">
        <f t="shared" si="5"/>
        <v>9.561284288365704E-2</v>
      </c>
      <c r="O7" s="8">
        <f t="shared" si="5"/>
        <v>9.914945854706475E-2</v>
      </c>
      <c r="P7" s="8">
        <f t="shared" si="5"/>
        <v>0.10328525289724816</v>
      </c>
      <c r="Q7" s="8"/>
      <c r="R7" s="8"/>
      <c r="S7" s="4"/>
      <c r="T7" s="8">
        <f>SUM(C7:H7,K7:P7)</f>
        <v>1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3" ht="16" x14ac:dyDescent="0.2">
      <c r="A8" s="1"/>
      <c r="B8" s="1" t="s">
        <v>42</v>
      </c>
      <c r="C8" s="31">
        <f>C6/$I$6</f>
        <v>0.30134894375159071</v>
      </c>
      <c r="D8" s="31">
        <f t="shared" ref="D8:H8" si="6">D6/$I$6</f>
        <v>0.14338435807002872</v>
      </c>
      <c r="E8" s="31">
        <f t="shared" si="6"/>
        <v>3.2887321383121844E-2</v>
      </c>
      <c r="F8" s="31">
        <f t="shared" si="6"/>
        <v>9.578955023088391E-2</v>
      </c>
      <c r="G8" s="31">
        <f t="shared" si="6"/>
        <v>0.20739555684834382</v>
      </c>
      <c r="H8" s="31">
        <f t="shared" si="6"/>
        <v>0.21919426971603098</v>
      </c>
      <c r="I8" s="1"/>
      <c r="J8" s="8">
        <f>SUM(C8:H8)</f>
        <v>1</v>
      </c>
      <c r="K8" s="31">
        <f>K6/$Q$6</f>
        <v>0.15555664157951324</v>
      </c>
      <c r="L8" s="31">
        <f t="shared" ref="L8:O8" si="7">L6/$Q$6</f>
        <v>0.1749828951226664</v>
      </c>
      <c r="M8" s="31">
        <f t="shared" si="7"/>
        <v>0.17110986218355978</v>
      </c>
      <c r="N8" s="31">
        <f t="shared" si="7"/>
        <v>0.15986951422148374</v>
      </c>
      <c r="O8" s="31">
        <f t="shared" si="7"/>
        <v>0.16578291467109765</v>
      </c>
      <c r="P8" s="31">
        <f>P6/$Q$6</f>
        <v>0.17269817222167921</v>
      </c>
      <c r="Q8" s="1"/>
      <c r="R8" s="8">
        <f>SUM(K8:P8)</f>
        <v>1</v>
      </c>
      <c r="S8" s="4"/>
      <c r="T8" s="8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3" ht="16" x14ac:dyDescent="0.2">
      <c r="A9" s="1"/>
      <c r="B9" s="1"/>
      <c r="C9" s="5" t="s">
        <v>84</v>
      </c>
      <c r="D9" s="5" t="s">
        <v>85</v>
      </c>
      <c r="E9" s="5" t="s">
        <v>86</v>
      </c>
      <c r="F9" s="6" t="s">
        <v>87</v>
      </c>
      <c r="G9" s="5" t="s">
        <v>88</v>
      </c>
      <c r="H9" s="5" t="s">
        <v>89</v>
      </c>
      <c r="I9" s="5"/>
      <c r="J9" s="9"/>
      <c r="K9" s="5" t="s">
        <v>90</v>
      </c>
      <c r="L9" s="5" t="s">
        <v>91</v>
      </c>
      <c r="M9" s="5" t="s">
        <v>92</v>
      </c>
      <c r="N9" s="5" t="s">
        <v>93</v>
      </c>
      <c r="O9" s="5" t="s">
        <v>94</v>
      </c>
      <c r="P9" s="5" t="s">
        <v>107</v>
      </c>
      <c r="Q9" s="5"/>
      <c r="R9" s="9"/>
      <c r="S9" s="4"/>
      <c r="T9" s="8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spans="1:33" x14ac:dyDescent="0.2">
      <c r="A10" s="1"/>
      <c r="B10" s="1"/>
      <c r="C10" s="34">
        <v>16069</v>
      </c>
      <c r="D10" s="34">
        <v>16440</v>
      </c>
      <c r="E10" s="34">
        <v>16369</v>
      </c>
      <c r="F10" s="34">
        <v>16220</v>
      </c>
      <c r="G10" s="34">
        <v>16150</v>
      </c>
      <c r="H10" s="34">
        <v>16317</v>
      </c>
      <c r="I10" s="34">
        <f>SUM(C10:H10)</f>
        <v>97565</v>
      </c>
      <c r="J10" s="35">
        <f>I10/S10</f>
        <v>0.49699961285327138</v>
      </c>
      <c r="K10" s="34">
        <v>16335</v>
      </c>
      <c r="L10" s="34">
        <v>16149</v>
      </c>
      <c r="M10" s="34">
        <v>16347</v>
      </c>
      <c r="N10" s="34">
        <v>16252</v>
      </c>
      <c r="O10" s="34">
        <v>16984</v>
      </c>
      <c r="P10" s="34">
        <v>16676</v>
      </c>
      <c r="Q10" s="36">
        <f>SUM(K10:P10)</f>
        <v>98743</v>
      </c>
      <c r="R10" s="8">
        <f>Q10/S10</f>
        <v>0.50300038714672857</v>
      </c>
      <c r="S10" s="36">
        <f>SUM(Q10,I10)</f>
        <v>196308</v>
      </c>
      <c r="T10" s="8">
        <f>SUM(R10,J10)</f>
        <v>1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3" ht="16" x14ac:dyDescent="0.2">
      <c r="A11" s="1"/>
      <c r="B11" s="1" t="s">
        <v>8</v>
      </c>
      <c r="C11" s="8">
        <f>C10/$S$10</f>
        <v>8.1856062921531469E-2</v>
      </c>
      <c r="D11" s="8">
        <f t="shared" ref="D11:H11" si="8">D10/$S$10</f>
        <v>8.3745950241457298E-2</v>
      </c>
      <c r="E11" s="8">
        <f t="shared" si="8"/>
        <v>8.3384273692360983E-2</v>
      </c>
      <c r="F11" s="8">
        <f t="shared" si="8"/>
        <v>8.262526234284899E-2</v>
      </c>
      <c r="G11" s="8">
        <f t="shared" si="8"/>
        <v>8.2268679829655439E-2</v>
      </c>
      <c r="H11" s="8">
        <f t="shared" si="8"/>
        <v>8.3119383825417198E-2</v>
      </c>
      <c r="I11" s="8"/>
      <c r="J11" s="8"/>
      <c r="K11" s="8">
        <f>K10/$S$10</f>
        <v>8.3211076471666978E-2</v>
      </c>
      <c r="L11" s="8">
        <f t="shared" ref="L11:P11" si="9">L10/$S$10</f>
        <v>8.2263585793752675E-2</v>
      </c>
      <c r="M11" s="8">
        <f t="shared" si="9"/>
        <v>8.3272204902500147E-2</v>
      </c>
      <c r="N11" s="8">
        <f t="shared" si="9"/>
        <v>8.2788271491737481E-2</v>
      </c>
      <c r="O11" s="8">
        <f t="shared" si="9"/>
        <v>8.6517105772561484E-2</v>
      </c>
      <c r="P11" s="8">
        <f t="shared" si="9"/>
        <v>8.4948142714509858E-2</v>
      </c>
      <c r="Q11" s="8"/>
      <c r="R11" s="8"/>
      <c r="S11" s="3"/>
      <c r="T11" s="8">
        <f>SUM(C11:H11,K11:P11)</f>
        <v>1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3" ht="16" x14ac:dyDescent="0.2">
      <c r="A12" s="1"/>
      <c r="B12" s="1" t="s">
        <v>42</v>
      </c>
      <c r="C12" s="31">
        <f>C10/$I$10</f>
        <v>0.16470045610618561</v>
      </c>
      <c r="D12" s="31">
        <f t="shared" ref="D12:H12" si="10">D10/$I$10</f>
        <v>0.16850304924921847</v>
      </c>
      <c r="E12" s="31">
        <f t="shared" si="10"/>
        <v>0.16777532926766772</v>
      </c>
      <c r="F12" s="31">
        <f t="shared" si="10"/>
        <v>0.16624814226413159</v>
      </c>
      <c r="G12" s="31">
        <f t="shared" si="10"/>
        <v>0.16553067185978579</v>
      </c>
      <c r="H12" s="31">
        <f t="shared" si="10"/>
        <v>0.16724235125301082</v>
      </c>
      <c r="I12" s="1"/>
      <c r="J12" s="8">
        <f>SUM(C12:H12)</f>
        <v>1</v>
      </c>
      <c r="K12" s="31">
        <f>K10/$Q$10</f>
        <v>0.16542944816341412</v>
      </c>
      <c r="L12" s="31">
        <f t="shared" ref="L12:P12" si="11">L10/$Q$10</f>
        <v>0.1635457703330869</v>
      </c>
      <c r="M12" s="31">
        <f t="shared" si="11"/>
        <v>0.1655509757653707</v>
      </c>
      <c r="N12" s="31">
        <f t="shared" si="11"/>
        <v>0.164588882249881</v>
      </c>
      <c r="O12" s="31">
        <f t="shared" si="11"/>
        <v>0.17200206596923326</v>
      </c>
      <c r="P12" s="31">
        <f t="shared" si="11"/>
        <v>0.168882857519014</v>
      </c>
      <c r="Q12" s="8"/>
      <c r="R12" s="8">
        <f>SUM(K12:P12)</f>
        <v>1</v>
      </c>
      <c r="S12" s="3"/>
      <c r="T12" s="8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3" ht="16" x14ac:dyDescent="0.2">
      <c r="A13" s="1"/>
      <c r="B13" s="1"/>
      <c r="C13" s="5" t="s">
        <v>59</v>
      </c>
      <c r="D13" s="5" t="s">
        <v>60</v>
      </c>
      <c r="E13" s="5" t="s">
        <v>61</v>
      </c>
      <c r="F13" s="6" t="s">
        <v>62</v>
      </c>
      <c r="G13" s="5" t="s">
        <v>63</v>
      </c>
      <c r="H13" s="5" t="s">
        <v>64</v>
      </c>
      <c r="I13" s="5"/>
      <c r="J13" s="9"/>
      <c r="K13" s="5" t="s">
        <v>72</v>
      </c>
      <c r="L13" s="5" t="s">
        <v>73</v>
      </c>
      <c r="M13" s="5" t="s">
        <v>74</v>
      </c>
      <c r="N13" s="5" t="s">
        <v>75</v>
      </c>
      <c r="O13" s="5" t="s">
        <v>76</v>
      </c>
      <c r="P13" s="5" t="s">
        <v>95</v>
      </c>
      <c r="Q13" s="5"/>
      <c r="R13" s="9"/>
      <c r="S13" s="3"/>
      <c r="T13" s="8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x14ac:dyDescent="0.2">
      <c r="A14" s="1"/>
      <c r="B14" s="1"/>
      <c r="C14" s="34">
        <v>16438</v>
      </c>
      <c r="D14" s="34">
        <v>15894</v>
      </c>
      <c r="E14" s="34">
        <v>16078</v>
      </c>
      <c r="F14" s="34">
        <v>16712</v>
      </c>
      <c r="G14" s="34">
        <v>16149</v>
      </c>
      <c r="H14" s="34">
        <v>16460</v>
      </c>
      <c r="I14" s="34">
        <f>SUM(C14:H14)</f>
        <v>97731</v>
      </c>
      <c r="J14" s="35">
        <f>I14/S14</f>
        <v>0.50016888779708901</v>
      </c>
      <c r="K14" s="34">
        <v>16243</v>
      </c>
      <c r="L14" s="34">
        <v>16205</v>
      </c>
      <c r="M14" s="34">
        <v>16421</v>
      </c>
      <c r="N14" s="34">
        <v>16458</v>
      </c>
      <c r="O14" s="34">
        <v>16169</v>
      </c>
      <c r="P14" s="34">
        <v>16169</v>
      </c>
      <c r="Q14" s="36">
        <f>SUM(K14:P14)</f>
        <v>97665</v>
      </c>
      <c r="R14" s="8">
        <f>Q14/S14</f>
        <v>0.49983111220291099</v>
      </c>
      <c r="S14" s="36">
        <f>SUM(Q14,I14)</f>
        <v>195396</v>
      </c>
      <c r="T14" s="8">
        <f>SUM(R14,J14)</f>
        <v>1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ht="16" x14ac:dyDescent="0.2">
      <c r="A15" s="1"/>
      <c r="B15" s="1" t="s">
        <v>8</v>
      </c>
      <c r="C15" s="8">
        <f>C14/$S$14</f>
        <v>8.4126594198448285E-2</v>
      </c>
      <c r="D15" s="8">
        <f t="shared" ref="D15:H15" si="12">D14/$S$14</f>
        <v>8.1342504452496467E-2</v>
      </c>
      <c r="E15" s="8">
        <f t="shared" si="12"/>
        <v>8.2284181866568398E-2</v>
      </c>
      <c r="F15" s="8">
        <f t="shared" si="12"/>
        <v>8.5528874695490184E-2</v>
      </c>
      <c r="G15" s="8">
        <f t="shared" si="12"/>
        <v>8.2647546520911386E-2</v>
      </c>
      <c r="H15" s="8">
        <f t="shared" si="12"/>
        <v>8.4239186063174265E-2</v>
      </c>
      <c r="I15" s="8"/>
      <c r="J15" s="8"/>
      <c r="K15" s="8">
        <f>K14/$S$14</f>
        <v>8.3128620852013349E-2</v>
      </c>
      <c r="L15" s="8">
        <f t="shared" ref="L15:P15" si="13">L14/$S$14</f>
        <v>8.293414399475936E-2</v>
      </c>
      <c r="M15" s="8">
        <f t="shared" si="13"/>
        <v>8.4039591393887281E-2</v>
      </c>
      <c r="N15" s="8">
        <f t="shared" si="13"/>
        <v>8.4228950439108274E-2</v>
      </c>
      <c r="O15" s="8">
        <f t="shared" si="13"/>
        <v>8.2749902761571376E-2</v>
      </c>
      <c r="P15" s="8">
        <f t="shared" si="13"/>
        <v>8.2749902761571376E-2</v>
      </c>
      <c r="Q15" s="8"/>
      <c r="R15" s="32"/>
      <c r="S15" s="3"/>
      <c r="T15" s="8">
        <f>SUM(C15:H15,K15:P15)</f>
        <v>1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ht="16" x14ac:dyDescent="0.2">
      <c r="A16" s="1"/>
      <c r="B16" s="1" t="s">
        <v>42</v>
      </c>
      <c r="C16" s="31">
        <f>C14/$I$14</f>
        <v>0.16819637576613358</v>
      </c>
      <c r="D16" s="31">
        <f t="shared" ref="D16:H16" si="14">D14/$I$14</f>
        <v>0.16263007643429414</v>
      </c>
      <c r="E16" s="31">
        <f t="shared" si="14"/>
        <v>0.1645127953259457</v>
      </c>
      <c r="F16" s="31">
        <f t="shared" si="14"/>
        <v>0.17099998976783212</v>
      </c>
      <c r="G16" s="31">
        <f t="shared" si="14"/>
        <v>0.16523927924609386</v>
      </c>
      <c r="H16" s="31">
        <f t="shared" si="14"/>
        <v>0.16842148345970059</v>
      </c>
      <c r="I16" s="1"/>
      <c r="J16" s="8">
        <f>SUM(C16:H16)</f>
        <v>1</v>
      </c>
      <c r="K16" s="8">
        <f>K14/$Q$14</f>
        <v>0.16631341831771873</v>
      </c>
      <c r="L16" s="8">
        <f t="shared" ref="L16:P16" si="15">L14/$Q$14</f>
        <v>0.16592433317974709</v>
      </c>
      <c r="M16" s="8">
        <f t="shared" si="15"/>
        <v>0.16813597501663852</v>
      </c>
      <c r="N16" s="8">
        <f t="shared" si="15"/>
        <v>0.16851482107203195</v>
      </c>
      <c r="O16" s="8">
        <f t="shared" si="15"/>
        <v>0.16555572620693185</v>
      </c>
      <c r="P16" s="8">
        <f t="shared" si="15"/>
        <v>0.16555572620693185</v>
      </c>
      <c r="Q16" s="1"/>
      <c r="R16" s="8">
        <f>SUM(K16:P16)</f>
        <v>1</v>
      </c>
      <c r="S16" s="3"/>
      <c r="T16" s="8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ht="16" x14ac:dyDescent="0.2">
      <c r="A17" s="1"/>
      <c r="B17" s="1"/>
      <c r="C17" s="5" t="s">
        <v>65</v>
      </c>
      <c r="D17" s="5" t="s">
        <v>66</v>
      </c>
      <c r="E17" s="5" t="s">
        <v>67</v>
      </c>
      <c r="F17" s="6" t="s">
        <v>68</v>
      </c>
      <c r="G17" s="5" t="s">
        <v>69</v>
      </c>
      <c r="H17" s="5" t="s">
        <v>70</v>
      </c>
      <c r="I17" s="5"/>
      <c r="J17" s="9"/>
      <c r="K17" s="5" t="s">
        <v>78</v>
      </c>
      <c r="L17" s="5" t="s">
        <v>79</v>
      </c>
      <c r="M17" s="5" t="s">
        <v>80</v>
      </c>
      <c r="N17" s="5" t="s">
        <v>81</v>
      </c>
      <c r="O17" s="5" t="s">
        <v>82</v>
      </c>
      <c r="P17" s="5" t="s">
        <v>77</v>
      </c>
      <c r="Q17" s="5"/>
      <c r="R17" s="9"/>
      <c r="S17" s="3"/>
      <c r="T17" s="8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 x14ac:dyDescent="0.2">
      <c r="A18" s="1"/>
      <c r="B18" s="1"/>
      <c r="C18" s="34">
        <v>15918</v>
      </c>
      <c r="D18" s="34">
        <v>15989</v>
      </c>
      <c r="E18" s="34">
        <v>15980</v>
      </c>
      <c r="F18" s="34">
        <v>15848</v>
      </c>
      <c r="G18" s="34">
        <v>15946</v>
      </c>
      <c r="H18" s="34">
        <v>15757</v>
      </c>
      <c r="I18" s="34">
        <f>SUM(C18:H18)</f>
        <v>95438</v>
      </c>
      <c r="J18" s="35">
        <f>I18/S18</f>
        <v>0.49954723657281641</v>
      </c>
      <c r="K18" s="34">
        <v>15898</v>
      </c>
      <c r="L18" s="34">
        <v>15921</v>
      </c>
      <c r="M18" s="34">
        <v>15884</v>
      </c>
      <c r="N18" s="34">
        <v>15985</v>
      </c>
      <c r="O18" s="34">
        <v>15945</v>
      </c>
      <c r="P18" s="34">
        <v>15978</v>
      </c>
      <c r="Q18" s="36">
        <f>SUM(K18:P18)</f>
        <v>95611</v>
      </c>
      <c r="R18" s="8">
        <f>Q18/S18</f>
        <v>0.50045276342718359</v>
      </c>
      <c r="S18" s="36">
        <f>SUM(Q18,I18)</f>
        <v>191049</v>
      </c>
      <c r="T18" s="8">
        <f>SUM(R18,J18)</f>
        <v>1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ht="16" x14ac:dyDescent="0.2">
      <c r="A19" s="1"/>
      <c r="B19" s="1" t="s">
        <v>8</v>
      </c>
      <c r="C19" s="8">
        <f>C18/$S$18</f>
        <v>8.3318939120330393E-2</v>
      </c>
      <c r="D19" s="8">
        <f t="shared" ref="D19:H19" si="16">D18/$S$18</f>
        <v>8.3690571528770102E-2</v>
      </c>
      <c r="E19" s="8">
        <f t="shared" si="16"/>
        <v>8.3643463195305912E-2</v>
      </c>
      <c r="F19" s="8">
        <f t="shared" si="16"/>
        <v>8.295254097116446E-2</v>
      </c>
      <c r="G19" s="8">
        <f t="shared" si="16"/>
        <v>8.3465498379996755E-2</v>
      </c>
      <c r="H19" s="8">
        <f t="shared" si="16"/>
        <v>8.2476223377248775E-2</v>
      </c>
      <c r="I19" s="8"/>
      <c r="J19" s="8"/>
      <c r="K19" s="8">
        <f>K18/$S$18</f>
        <v>8.3214253934854404E-2</v>
      </c>
      <c r="L19" s="8">
        <f t="shared" ref="L19:P19" si="17">L18/$S$18</f>
        <v>8.3334641898151776E-2</v>
      </c>
      <c r="M19" s="8">
        <f t="shared" si="17"/>
        <v>8.3140974305021223E-2</v>
      </c>
      <c r="N19" s="8">
        <f t="shared" si="17"/>
        <v>8.3669634491674916E-2</v>
      </c>
      <c r="O19" s="8">
        <f t="shared" si="17"/>
        <v>8.3460264120722952E-2</v>
      </c>
      <c r="P19" s="8">
        <f t="shared" si="17"/>
        <v>8.3632994676758318E-2</v>
      </c>
      <c r="Q19" s="8"/>
      <c r="R19" s="8"/>
      <c r="S19" s="3"/>
      <c r="T19" s="8">
        <f>SUM(C19:H19,K19:P19)</f>
        <v>0.99999999999999989</v>
      </c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3" ht="16" x14ac:dyDescent="0.2">
      <c r="A20" s="1"/>
      <c r="B20" s="1" t="s">
        <v>42</v>
      </c>
      <c r="C20" s="31">
        <f>C18/$I$18</f>
        <v>0.16678891007774682</v>
      </c>
      <c r="D20" s="31">
        <f t="shared" ref="D20:H20" si="18">D18/$I$18</f>
        <v>0.16753284855089168</v>
      </c>
      <c r="E20" s="31">
        <f t="shared" si="18"/>
        <v>0.16743854649091558</v>
      </c>
      <c r="F20" s="31">
        <f t="shared" si="18"/>
        <v>0.16605544961126595</v>
      </c>
      <c r="G20" s="31">
        <f t="shared" si="18"/>
        <v>0.16708229426433915</v>
      </c>
      <c r="H20" s="31">
        <f t="shared" si="18"/>
        <v>0.16510195100484085</v>
      </c>
      <c r="I20" s="1"/>
      <c r="J20" s="8">
        <f>SUM(C20:H20)</f>
        <v>1</v>
      </c>
      <c r="K20" s="31">
        <f>K18/$Q$18</f>
        <v>0.16627793873089916</v>
      </c>
      <c r="L20" s="31">
        <f t="shared" ref="L20:P20" si="19">L18/$Q$18</f>
        <v>0.16651849682567904</v>
      </c>
      <c r="M20" s="31">
        <f t="shared" si="19"/>
        <v>0.16613151206451141</v>
      </c>
      <c r="N20" s="31">
        <f t="shared" si="19"/>
        <v>0.16718787587202311</v>
      </c>
      <c r="O20" s="31">
        <f t="shared" si="19"/>
        <v>0.16676951396805806</v>
      </c>
      <c r="P20" s="31">
        <f t="shared" si="19"/>
        <v>0.1671146625388292</v>
      </c>
      <c r="Q20" s="8"/>
      <c r="R20" s="8">
        <f>SUM(K20:P20)</f>
        <v>1</v>
      </c>
      <c r="S20" s="3"/>
      <c r="T20" s="8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3" ht="16" x14ac:dyDescent="0.2">
      <c r="A21" s="1"/>
      <c r="B21" s="1"/>
      <c r="C21" s="5" t="s">
        <v>71</v>
      </c>
      <c r="D21" s="5" t="s">
        <v>49</v>
      </c>
      <c r="E21" s="5" t="s">
        <v>50</v>
      </c>
      <c r="F21" s="6" t="s">
        <v>51</v>
      </c>
      <c r="G21" s="5" t="s">
        <v>52</v>
      </c>
      <c r="H21" s="5" t="s">
        <v>53</v>
      </c>
      <c r="I21" s="5"/>
      <c r="J21" s="9"/>
      <c r="K21" s="5" t="s">
        <v>54</v>
      </c>
      <c r="L21" s="5" t="s">
        <v>55</v>
      </c>
      <c r="M21" s="5" t="s">
        <v>56</v>
      </c>
      <c r="N21" s="5" t="s">
        <v>57</v>
      </c>
      <c r="O21" s="5" t="s">
        <v>58</v>
      </c>
      <c r="P21" s="5" t="s">
        <v>83</v>
      </c>
      <c r="Q21" s="5"/>
      <c r="R21" s="9"/>
      <c r="S21" s="3"/>
      <c r="T21" s="8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 x14ac:dyDescent="0.2">
      <c r="A22" s="1"/>
      <c r="B22" s="1"/>
      <c r="C22" s="34">
        <v>15946</v>
      </c>
      <c r="D22" s="34">
        <v>15686</v>
      </c>
      <c r="E22" s="34">
        <v>15634</v>
      </c>
      <c r="F22" s="34">
        <v>15686</v>
      </c>
      <c r="G22" s="34">
        <v>15870</v>
      </c>
      <c r="H22" s="34">
        <v>15692</v>
      </c>
      <c r="I22" s="34">
        <f>SUM(C22:H22)</f>
        <v>94514</v>
      </c>
      <c r="J22" s="35">
        <f>I22/S22</f>
        <v>0.4964987576236729</v>
      </c>
      <c r="K22" s="34">
        <v>15994</v>
      </c>
      <c r="L22" s="34">
        <v>16096</v>
      </c>
      <c r="M22" s="34">
        <v>15911</v>
      </c>
      <c r="N22" s="34">
        <v>15632</v>
      </c>
      <c r="O22" s="34">
        <v>16025</v>
      </c>
      <c r="P22" s="34">
        <v>16189</v>
      </c>
      <c r="Q22" s="36">
        <f>SUM(K22:P22)</f>
        <v>95847</v>
      </c>
      <c r="R22" s="8">
        <f>Q22/S22</f>
        <v>0.5035012423763271</v>
      </c>
      <c r="S22" s="36">
        <f>SUM(Q22,I22)</f>
        <v>190361</v>
      </c>
      <c r="T22" s="8">
        <f>SUM(R22,J22)</f>
        <v>1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3" ht="16" x14ac:dyDescent="0.2">
      <c r="A23" s="1"/>
      <c r="B23" s="1" t="s">
        <v>8</v>
      </c>
      <c r="C23" s="31">
        <f>C22/$S$22</f>
        <v>8.3767158188914739E-2</v>
      </c>
      <c r="D23" s="31">
        <f t="shared" ref="D23:H23" si="20">D22/$S$22</f>
        <v>8.2401332205651365E-2</v>
      </c>
      <c r="E23" s="31">
        <f t="shared" si="20"/>
        <v>8.2128167008998693E-2</v>
      </c>
      <c r="F23" s="31">
        <f t="shared" si="20"/>
        <v>8.2401332205651365E-2</v>
      </c>
      <c r="G23" s="31">
        <f t="shared" si="20"/>
        <v>8.3367916747653148E-2</v>
      </c>
      <c r="H23" s="31">
        <f t="shared" si="20"/>
        <v>8.2432851266803595E-2</v>
      </c>
      <c r="I23" s="36"/>
      <c r="J23" s="8"/>
      <c r="K23" s="31">
        <f>K22/$S$22</f>
        <v>8.4019310678132605E-2</v>
      </c>
      <c r="L23" s="31">
        <f t="shared" ref="L23:O23" si="21">L22/$S$22</f>
        <v>8.455513471772054E-2</v>
      </c>
      <c r="M23" s="31">
        <f t="shared" si="21"/>
        <v>8.3583296998860065E-2</v>
      </c>
      <c r="N23" s="31">
        <f t="shared" si="21"/>
        <v>8.2117660655281283E-2</v>
      </c>
      <c r="O23" s="31">
        <f t="shared" si="21"/>
        <v>8.4182159160752459E-2</v>
      </c>
      <c r="P23" s="31">
        <f>P22/$S$22</f>
        <v>8.5043680165580129E-2</v>
      </c>
      <c r="Q23" s="8"/>
      <c r="R23" s="8"/>
      <c r="S23" s="3"/>
      <c r="T23" s="8">
        <f>SUM(C23:H23,K23:P23)</f>
        <v>1</v>
      </c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ht="16" x14ac:dyDescent="0.2">
      <c r="A24" s="1"/>
      <c r="B24" s="1" t="s">
        <v>42</v>
      </c>
      <c r="C24" s="31">
        <f>C22/$I$22</f>
        <v>0.16871574581543475</v>
      </c>
      <c r="D24" s="31">
        <f t="shared" ref="D24:H24" si="22">D22/$I$22</f>
        <v>0.16596483060710582</v>
      </c>
      <c r="E24" s="31">
        <f t="shared" si="22"/>
        <v>0.16541464756544005</v>
      </c>
      <c r="F24" s="31">
        <f t="shared" si="22"/>
        <v>0.16596483060710582</v>
      </c>
      <c r="G24" s="31">
        <f t="shared" si="22"/>
        <v>0.167911632139154</v>
      </c>
      <c r="H24" s="31">
        <f t="shared" si="22"/>
        <v>0.16602831326575956</v>
      </c>
      <c r="I24" s="36"/>
      <c r="J24" s="8">
        <f>SUM(C24:H24)</f>
        <v>1</v>
      </c>
      <c r="K24" s="31">
        <f>K22/$Q$22</f>
        <v>0.16687011591390447</v>
      </c>
      <c r="L24" s="31">
        <f t="shared" ref="L24:P24" si="23">L22/$Q$22</f>
        <v>0.16793431197637901</v>
      </c>
      <c r="M24" s="31">
        <f t="shared" si="23"/>
        <v>0.16600415245130259</v>
      </c>
      <c r="N24" s="31">
        <f t="shared" si="23"/>
        <v>0.16309326322159276</v>
      </c>
      <c r="O24" s="31">
        <f t="shared" si="23"/>
        <v>0.16719354805053888</v>
      </c>
      <c r="P24" s="31">
        <f t="shared" si="23"/>
        <v>0.1689046083862823</v>
      </c>
      <c r="Q24" s="8"/>
      <c r="R24" s="8">
        <f>SUM(K24:P24)</f>
        <v>1</v>
      </c>
      <c r="S24" s="3"/>
      <c r="T24" s="8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 x14ac:dyDescent="0.2">
      <c r="A25" s="1"/>
      <c r="B25" s="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3"/>
      <c r="T25" s="8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x14ac:dyDescent="0.2">
      <c r="A26" s="1"/>
      <c r="B26" s="1"/>
      <c r="C26" s="1"/>
      <c r="D26" s="1"/>
      <c r="E26" s="1"/>
      <c r="F26" s="1"/>
      <c r="G26" s="1"/>
      <c r="H26" s="1"/>
      <c r="I26" s="1"/>
      <c r="J26" s="8"/>
      <c r="K26" s="8"/>
      <c r="L26" s="8"/>
      <c r="M26" s="8"/>
      <c r="N26" s="8"/>
      <c r="O26" s="8"/>
      <c r="P26" s="8"/>
      <c r="Q26" s="8"/>
      <c r="R26" s="8"/>
      <c r="S26" s="3"/>
      <c r="T26" s="8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 ht="16" x14ac:dyDescent="0.2">
      <c r="A27" s="32"/>
      <c r="B27" s="2" t="s">
        <v>43</v>
      </c>
      <c r="C27" s="7">
        <f>AVERAGE(C4,C8,C12,C16,C20,C24)</f>
        <v>0.18486675322243254</v>
      </c>
      <c r="D27" s="7">
        <f t="shared" ref="D27:H27" si="24">AVERAGE(D4,D8,D12,D16,D20,D24)</f>
        <v>0.16221615820884874</v>
      </c>
      <c r="E27" s="7">
        <f t="shared" si="24"/>
        <v>0.14423599870971912</v>
      </c>
      <c r="F27" s="7">
        <f t="shared" si="24"/>
        <v>0.15602210379435641</v>
      </c>
      <c r="G27" s="7">
        <f t="shared" si="24"/>
        <v>0.17542047241452197</v>
      </c>
      <c r="H27" s="7">
        <f t="shared" si="24"/>
        <v>0.17723851365012122</v>
      </c>
      <c r="I27" s="7"/>
      <c r="J27" s="7">
        <f>SUM(C27:H27)</f>
        <v>1</v>
      </c>
      <c r="K27" s="7">
        <f>AVERAGE(K4,K8,K12,K16,K20,K24)</f>
        <v>0.16436607331297948</v>
      </c>
      <c r="L27" s="7">
        <f t="shared" ref="L27:O27" si="25">AVERAGE(L4,L8,L12,L16,L20,L24)</f>
        <v>0.16775000455274805</v>
      </c>
      <c r="M27" s="7">
        <f t="shared" si="25"/>
        <v>0.16726977859734957</v>
      </c>
      <c r="N27" s="7">
        <f t="shared" si="25"/>
        <v>0.16545386839608608</v>
      </c>
      <c r="O27" s="7">
        <f t="shared" si="25"/>
        <v>0.16697691207323007</v>
      </c>
      <c r="P27" s="7">
        <f>AVERAGE(P4,P8,P12,P16,P20,P24)</f>
        <v>0.1681833630676067</v>
      </c>
      <c r="Q27" s="32"/>
      <c r="R27" s="37">
        <f>SUM(K27:P27)</f>
        <v>1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</sheetData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7"/>
  <sheetViews>
    <sheetView workbookViewId="0">
      <selection activeCell="A35" sqref="A35"/>
    </sheetView>
  </sheetViews>
  <sheetFormatPr baseColWidth="10" defaultColWidth="9.1640625" defaultRowHeight="14" x14ac:dyDescent="0.2"/>
  <cols>
    <col min="1" max="1" width="12.5" style="12" customWidth="1"/>
    <col min="2" max="2" width="25.5" style="12" customWidth="1"/>
    <col min="3" max="8" width="21" style="12" bestFit="1" customWidth="1"/>
    <col min="9" max="9" width="19.5" style="12" bestFit="1" customWidth="1"/>
    <col min="10" max="10" width="28.1640625" style="12" bestFit="1" customWidth="1"/>
    <col min="11" max="15" width="21" style="12" bestFit="1" customWidth="1"/>
    <col min="16" max="16" width="18.5" style="12" bestFit="1" customWidth="1"/>
    <col min="17" max="17" width="17.1640625" style="12" bestFit="1" customWidth="1"/>
    <col min="18" max="18" width="24.1640625" style="12" bestFit="1" customWidth="1"/>
    <col min="19" max="19" width="18.6640625" style="12" bestFit="1" customWidth="1"/>
    <col min="20" max="20" width="19.6640625" style="12" bestFit="1" customWidth="1"/>
    <col min="21" max="16384" width="9.1640625" style="12"/>
  </cols>
  <sheetData>
    <row r="1" spans="1:20" ht="60.75" customHeight="1" x14ac:dyDescent="0.2">
      <c r="A1" s="11" t="s">
        <v>0</v>
      </c>
      <c r="B1" s="11" t="s">
        <v>1</v>
      </c>
      <c r="C1" s="11" t="s">
        <v>44</v>
      </c>
      <c r="D1" s="11" t="s">
        <v>45</v>
      </c>
      <c r="E1" s="11" t="s">
        <v>46</v>
      </c>
      <c r="F1" s="11" t="s">
        <v>47</v>
      </c>
      <c r="G1" s="11" t="s">
        <v>48</v>
      </c>
      <c r="H1" s="11" t="s">
        <v>11</v>
      </c>
      <c r="I1" s="11" t="s">
        <v>2</v>
      </c>
      <c r="J1" s="11" t="s">
        <v>3</v>
      </c>
      <c r="K1" s="11" t="s">
        <v>12</v>
      </c>
      <c r="L1" s="11" t="s">
        <v>13</v>
      </c>
      <c r="M1" s="11" t="s">
        <v>14</v>
      </c>
      <c r="N1" s="11" t="s">
        <v>15</v>
      </c>
      <c r="O1" s="11" t="s">
        <v>16</v>
      </c>
      <c r="P1" s="11" t="s">
        <v>30</v>
      </c>
      <c r="Q1" s="11" t="s">
        <v>4</v>
      </c>
      <c r="R1" s="11" t="s">
        <v>5</v>
      </c>
      <c r="S1" s="11" t="s">
        <v>6</v>
      </c>
      <c r="T1" s="11" t="s">
        <v>7</v>
      </c>
    </row>
    <row r="2" spans="1:20" ht="15" x14ac:dyDescent="0.2">
      <c r="A2" s="13">
        <v>4481</v>
      </c>
      <c r="B2" s="13" t="s">
        <v>10</v>
      </c>
      <c r="C2" s="14">
        <v>12720</v>
      </c>
      <c r="D2" s="14">
        <v>15342</v>
      </c>
      <c r="E2" s="14">
        <v>14148</v>
      </c>
      <c r="F2" s="14">
        <v>14753</v>
      </c>
      <c r="G2" s="14">
        <v>14190</v>
      </c>
      <c r="H2" s="14">
        <v>13890</v>
      </c>
      <c r="I2" s="15">
        <f>SUM(C2:H2)</f>
        <v>85043</v>
      </c>
      <c r="J2" s="16">
        <f>I2/S2</f>
        <v>0.47497584433137668</v>
      </c>
      <c r="K2" s="14">
        <v>15358</v>
      </c>
      <c r="L2" s="14">
        <v>13911</v>
      </c>
      <c r="M2" s="14">
        <v>14453</v>
      </c>
      <c r="N2" s="14">
        <v>16824</v>
      </c>
      <c r="O2" s="14">
        <v>21966</v>
      </c>
      <c r="P2" s="17">
        <v>11492</v>
      </c>
      <c r="Q2" s="15">
        <f>SUM(K2:P2)</f>
        <v>94004</v>
      </c>
      <c r="R2" s="16">
        <f>Q2/S2</f>
        <v>0.52502415566862337</v>
      </c>
      <c r="S2" s="15">
        <f>I2+Q2</f>
        <v>179047</v>
      </c>
      <c r="T2" s="16">
        <f>SUM(J2,R2)</f>
        <v>1</v>
      </c>
    </row>
    <row r="3" spans="1:20" ht="15" x14ac:dyDescent="0.2">
      <c r="A3" s="13"/>
      <c r="B3" s="13" t="s">
        <v>8</v>
      </c>
      <c r="C3" s="16">
        <f>C2/S2</f>
        <v>7.1042798818187397E-2</v>
      </c>
      <c r="D3" s="16">
        <f>D2/S2</f>
        <v>8.5686998385898674E-2</v>
      </c>
      <c r="E3" s="16">
        <f>E2/S2</f>
        <v>7.9018358308153722E-2</v>
      </c>
      <c r="F3" s="16">
        <f>F2/S2</f>
        <v>8.2397359352572225E-2</v>
      </c>
      <c r="G3" s="16">
        <f>G2/S2</f>
        <v>7.9252933587270383E-2</v>
      </c>
      <c r="H3" s="16">
        <f>H2/S2</f>
        <v>7.757739587929427E-2</v>
      </c>
      <c r="I3" s="16"/>
      <c r="J3" s="16">
        <f>SUM(C3:H3)</f>
        <v>0.47497584433137663</v>
      </c>
      <c r="K3" s="16"/>
      <c r="L3" s="16"/>
      <c r="M3" s="16"/>
      <c r="N3" s="16"/>
      <c r="O3" s="16"/>
      <c r="P3" s="16"/>
      <c r="Q3" s="16"/>
      <c r="R3" s="16"/>
      <c r="S3" s="18"/>
      <c r="T3" s="16"/>
    </row>
    <row r="4" spans="1:20" ht="15" x14ac:dyDescent="0.2">
      <c r="A4" s="13"/>
      <c r="B4" s="13" t="s">
        <v>42</v>
      </c>
      <c r="C4" s="16">
        <f>C2/I2</f>
        <v>0.14957139329515656</v>
      </c>
      <c r="D4" s="16">
        <f>D2/I2</f>
        <v>0.18040285502628081</v>
      </c>
      <c r="E4" s="16">
        <f>E2/I2</f>
        <v>0.1663628987688581</v>
      </c>
      <c r="F4" s="16">
        <f>F2/I2</f>
        <v>0.17347694695624566</v>
      </c>
      <c r="G4" s="16">
        <f>G2/I2</f>
        <v>0.16685676657690815</v>
      </c>
      <c r="H4" s="16">
        <f>H2/I2</f>
        <v>0.16332913937655069</v>
      </c>
      <c r="I4" s="16"/>
      <c r="J4" s="16">
        <f>SUM(C4:H4)</f>
        <v>1</v>
      </c>
      <c r="K4" s="16"/>
      <c r="L4" s="16"/>
      <c r="M4" s="16"/>
      <c r="N4" s="16"/>
      <c r="O4" s="16"/>
      <c r="P4" s="16"/>
      <c r="Q4" s="16"/>
      <c r="R4" s="16"/>
      <c r="S4" s="18"/>
      <c r="T4" s="16"/>
    </row>
    <row r="5" spans="1:20" x14ac:dyDescent="0.2">
      <c r="A5" s="13"/>
      <c r="B5" s="13"/>
      <c r="C5" s="13"/>
      <c r="D5" s="13"/>
      <c r="E5" s="13"/>
      <c r="F5" s="13"/>
      <c r="G5" s="13"/>
      <c r="H5" s="13"/>
      <c r="I5" s="13"/>
      <c r="J5" s="19"/>
      <c r="K5" s="13"/>
      <c r="L5" s="13"/>
      <c r="M5" s="13"/>
      <c r="N5" s="13"/>
      <c r="O5" s="13"/>
      <c r="P5" s="13"/>
      <c r="Q5" s="13"/>
      <c r="R5" s="19"/>
      <c r="S5" s="20"/>
      <c r="T5" s="19"/>
    </row>
    <row r="6" spans="1:20" ht="15" x14ac:dyDescent="0.2">
      <c r="A6" s="13"/>
      <c r="B6" s="13"/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/>
      <c r="J6" s="21"/>
      <c r="K6" s="11" t="s">
        <v>24</v>
      </c>
      <c r="L6" s="11" t="s">
        <v>25</v>
      </c>
      <c r="M6" s="11" t="s">
        <v>26</v>
      </c>
      <c r="N6" s="11" t="s">
        <v>27</v>
      </c>
      <c r="O6" s="11" t="s">
        <v>28</v>
      </c>
      <c r="P6" s="11" t="s">
        <v>17</v>
      </c>
      <c r="Q6" s="11"/>
      <c r="R6" s="21"/>
      <c r="S6" s="20"/>
      <c r="T6" s="19"/>
    </row>
    <row r="7" spans="1:20" ht="15" x14ac:dyDescent="0.2">
      <c r="A7" s="13"/>
      <c r="B7" s="13" t="s">
        <v>10</v>
      </c>
      <c r="C7" s="10">
        <v>11407</v>
      </c>
      <c r="D7" s="10">
        <v>13760</v>
      </c>
      <c r="E7" s="10">
        <v>13912</v>
      </c>
      <c r="F7" s="10">
        <v>13698</v>
      </c>
      <c r="G7" s="10">
        <v>13324</v>
      </c>
      <c r="H7" s="10">
        <v>13473</v>
      </c>
      <c r="I7" s="15">
        <f>SUM(C7:H7)</f>
        <v>79574</v>
      </c>
      <c r="J7" s="16">
        <f>I7/S7</f>
        <v>0.46964599785167088</v>
      </c>
      <c r="K7" s="10">
        <v>13957</v>
      </c>
      <c r="L7" s="10">
        <v>13486</v>
      </c>
      <c r="M7" s="10">
        <v>13872</v>
      </c>
      <c r="N7" s="10">
        <v>15916</v>
      </c>
      <c r="O7" s="10">
        <v>21877</v>
      </c>
      <c r="P7" s="15">
        <v>10752</v>
      </c>
      <c r="Q7" s="15">
        <f>SUM(K7:P7)</f>
        <v>89860</v>
      </c>
      <c r="R7" s="16">
        <f>Q7/S7</f>
        <v>0.53035400214832917</v>
      </c>
      <c r="S7" s="15">
        <f>I7+Q7</f>
        <v>169434</v>
      </c>
      <c r="T7" s="16">
        <f>SUM(J7,R7)</f>
        <v>1</v>
      </c>
    </row>
    <row r="8" spans="1:20" ht="15" x14ac:dyDescent="0.2">
      <c r="A8" s="13"/>
      <c r="B8" s="13" t="s">
        <v>8</v>
      </c>
      <c r="C8" s="16">
        <f>C7/S7</f>
        <v>6.7324149816447701E-2</v>
      </c>
      <c r="D8" s="16">
        <f>D7/S7</f>
        <v>8.1211563204551626E-2</v>
      </c>
      <c r="E8" s="16">
        <f>E7/S7</f>
        <v>8.2108667681811201E-2</v>
      </c>
      <c r="F8" s="16">
        <f>F7/S7</f>
        <v>8.0845639009879955E-2</v>
      </c>
      <c r="G8" s="16">
        <f>G7/S7</f>
        <v>7.8638289835570196E-2</v>
      </c>
      <c r="H8" s="16">
        <f>H7/S7</f>
        <v>7.9517688303410175E-2</v>
      </c>
      <c r="I8" s="16"/>
      <c r="J8" s="16">
        <f>SUM(C8:H8)</f>
        <v>0.46964599785167083</v>
      </c>
      <c r="K8" s="16"/>
      <c r="L8" s="16"/>
      <c r="M8" s="16"/>
      <c r="N8" s="16"/>
      <c r="O8" s="16"/>
      <c r="P8" s="16"/>
      <c r="Q8" s="16"/>
      <c r="R8" s="16"/>
      <c r="S8" s="18"/>
      <c r="T8" s="16"/>
    </row>
    <row r="9" spans="1:20" ht="15" x14ac:dyDescent="0.2">
      <c r="A9" s="13"/>
      <c r="B9" s="13" t="s">
        <v>42</v>
      </c>
      <c r="C9" s="16">
        <f>C7/I7</f>
        <v>0.14335084324025435</v>
      </c>
      <c r="D9" s="16">
        <f>D7/I7</f>
        <v>0.17292080327745243</v>
      </c>
      <c r="E9" s="16">
        <f>E7/I7</f>
        <v>0.17483097494156383</v>
      </c>
      <c r="F9" s="16">
        <f>F7/I7</f>
        <v>0.17214165430919648</v>
      </c>
      <c r="G9" s="16">
        <f>G7/I7</f>
        <v>0.16744162666197501</v>
      </c>
      <c r="H9" s="16">
        <f>H7/I7</f>
        <v>0.1693140975695579</v>
      </c>
      <c r="I9" s="16"/>
      <c r="J9" s="16">
        <f>SUM(C9:H9)</f>
        <v>1</v>
      </c>
      <c r="K9" s="16"/>
      <c r="L9" s="16"/>
      <c r="M9" s="16"/>
      <c r="N9" s="16"/>
      <c r="O9" s="16"/>
      <c r="P9" s="16"/>
      <c r="Q9" s="16"/>
      <c r="R9" s="16"/>
      <c r="S9" s="18"/>
      <c r="T9" s="16"/>
    </row>
    <row r="10" spans="1:20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9"/>
      <c r="K10" s="13"/>
      <c r="L10" s="13"/>
      <c r="M10" s="13"/>
      <c r="N10" s="13"/>
      <c r="O10" s="13"/>
      <c r="P10" s="13"/>
      <c r="Q10" s="13"/>
      <c r="R10" s="19"/>
      <c r="S10" s="20"/>
      <c r="T10" s="19"/>
    </row>
    <row r="11" spans="1:20" ht="15" x14ac:dyDescent="0.2">
      <c r="A11" s="13"/>
      <c r="B11" s="13"/>
      <c r="C11" s="11" t="s">
        <v>31</v>
      </c>
      <c r="D11" s="11" t="s">
        <v>32</v>
      </c>
      <c r="E11" s="11" t="s">
        <v>33</v>
      </c>
      <c r="F11" s="11" t="s">
        <v>34</v>
      </c>
      <c r="G11" s="11" t="s">
        <v>35</v>
      </c>
      <c r="H11" s="11" t="s">
        <v>36</v>
      </c>
      <c r="I11" s="15"/>
      <c r="J11" s="16"/>
      <c r="K11" s="11" t="s">
        <v>37</v>
      </c>
      <c r="L11" s="11" t="s">
        <v>38</v>
      </c>
      <c r="M11" s="11" t="s">
        <v>39</v>
      </c>
      <c r="N11" s="11" t="s">
        <v>40</v>
      </c>
      <c r="O11" s="11" t="s">
        <v>41</v>
      </c>
      <c r="P11" s="11" t="s">
        <v>29</v>
      </c>
      <c r="Q11" s="11"/>
      <c r="R11" s="21"/>
      <c r="S11" s="20"/>
      <c r="T11" s="19"/>
    </row>
    <row r="12" spans="1:20" ht="15" x14ac:dyDescent="0.2">
      <c r="A12" s="13"/>
      <c r="B12" s="13" t="s">
        <v>10</v>
      </c>
      <c r="C12" s="10">
        <v>12907</v>
      </c>
      <c r="D12" s="10">
        <v>13258</v>
      </c>
      <c r="E12" s="10">
        <v>13237</v>
      </c>
      <c r="F12" s="10">
        <v>13171</v>
      </c>
      <c r="G12" s="10">
        <v>13105</v>
      </c>
      <c r="H12" s="10">
        <v>13059</v>
      </c>
      <c r="I12" s="15">
        <f>SUM(C12:H12)</f>
        <v>78737</v>
      </c>
      <c r="J12" s="16">
        <f>I12/S12</f>
        <v>0.50470171210266201</v>
      </c>
      <c r="K12" s="10">
        <v>13229</v>
      </c>
      <c r="L12" s="10">
        <v>13202</v>
      </c>
      <c r="M12" s="10">
        <v>13345</v>
      </c>
      <c r="N12" s="10">
        <v>13758</v>
      </c>
      <c r="O12" s="10">
        <v>13535</v>
      </c>
      <c r="P12" s="15">
        <v>10201</v>
      </c>
      <c r="Q12" s="15">
        <f>SUM(K12:P12)</f>
        <v>77270</v>
      </c>
      <c r="R12" s="16">
        <f>Q12/S12</f>
        <v>0.49529828789733793</v>
      </c>
      <c r="S12" s="15">
        <f>I12+Q12</f>
        <v>156007</v>
      </c>
      <c r="T12" s="16">
        <f>SUM(J12,R12)</f>
        <v>1</v>
      </c>
    </row>
    <row r="13" spans="1:20" ht="15" x14ac:dyDescent="0.2">
      <c r="A13" s="13"/>
      <c r="B13" s="13" t="s">
        <v>8</v>
      </c>
      <c r="C13" s="16">
        <f>C12/S12</f>
        <v>8.2733467088015281E-2</v>
      </c>
      <c r="D13" s="16">
        <f>D12/S12</f>
        <v>8.4983366131006946E-2</v>
      </c>
      <c r="E13" s="16">
        <f>E12/S12</f>
        <v>8.4848756786554444E-2</v>
      </c>
      <c r="F13" s="16">
        <f>F12/S12</f>
        <v>8.4425698846846614E-2</v>
      </c>
      <c r="G13" s="16">
        <f>G12/S12</f>
        <v>8.4002640907138784E-2</v>
      </c>
      <c r="H13" s="16">
        <f>H12/S12</f>
        <v>8.3707782343099987E-2</v>
      </c>
      <c r="I13" s="16"/>
      <c r="J13" s="16">
        <f>SUM(C13:H13)</f>
        <v>0.50470171210266201</v>
      </c>
      <c r="K13" s="16"/>
      <c r="L13" s="16"/>
      <c r="M13" s="16"/>
      <c r="N13" s="16"/>
      <c r="O13" s="16"/>
      <c r="P13" s="16"/>
      <c r="Q13" s="16"/>
      <c r="R13" s="16"/>
      <c r="S13" s="22"/>
      <c r="T13" s="16"/>
    </row>
    <row r="14" spans="1:20" ht="15" x14ac:dyDescent="0.2">
      <c r="A14" s="13"/>
      <c r="B14" s="13" t="s">
        <v>42</v>
      </c>
      <c r="C14" s="16">
        <f>C12/I12</f>
        <v>0.16392547341148381</v>
      </c>
      <c r="D14" s="16">
        <f>D12/I12</f>
        <v>0.16838335217242212</v>
      </c>
      <c r="E14" s="16">
        <f>E12/I12</f>
        <v>0.16811664147732325</v>
      </c>
      <c r="F14" s="16">
        <f>F12/I12</f>
        <v>0.16727840786415535</v>
      </c>
      <c r="G14" s="16">
        <f>G12/I12</f>
        <v>0.16644017425098748</v>
      </c>
      <c r="H14" s="16">
        <f>H12/I12</f>
        <v>0.16585595082362803</v>
      </c>
      <c r="I14" s="16"/>
      <c r="J14" s="16">
        <f>SUM(C14:H14)</f>
        <v>1</v>
      </c>
      <c r="K14" s="16"/>
      <c r="L14" s="16"/>
      <c r="M14" s="16"/>
      <c r="N14" s="16"/>
      <c r="O14" s="16"/>
      <c r="P14" s="16"/>
      <c r="Q14" s="16"/>
      <c r="R14" s="16"/>
      <c r="S14" s="22"/>
      <c r="T14" s="16"/>
    </row>
    <row r="15" spans="1:2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9"/>
      <c r="K15" s="19"/>
      <c r="L15" s="19"/>
      <c r="M15" s="19"/>
      <c r="N15" s="19"/>
      <c r="O15" s="19"/>
      <c r="P15" s="19"/>
      <c r="Q15" s="19"/>
      <c r="R15" s="19"/>
      <c r="S15" s="23"/>
      <c r="T15" s="19"/>
    </row>
    <row r="16" spans="1:20" ht="15" x14ac:dyDescent="0.2">
      <c r="A16" s="13"/>
      <c r="B16" s="24" t="s">
        <v>9</v>
      </c>
      <c r="C16" s="25">
        <f>AVERAGE(C13,C8,C3)</f>
        <v>7.3700138574216797E-2</v>
      </c>
      <c r="D16" s="25">
        <f t="shared" ref="D16:H16" si="0">AVERAGE(D13,D8,D3)</f>
        <v>8.3960642573819078E-2</v>
      </c>
      <c r="E16" s="25">
        <f t="shared" si="0"/>
        <v>8.1991927592173122E-2</v>
      </c>
      <c r="F16" s="25">
        <f t="shared" si="0"/>
        <v>8.2556232403099603E-2</v>
      </c>
      <c r="G16" s="25">
        <f t="shared" si="0"/>
        <v>8.0631288109993107E-2</v>
      </c>
      <c r="H16" s="25">
        <f t="shared" si="0"/>
        <v>8.0267622175268144E-2</v>
      </c>
      <c r="I16" s="26"/>
      <c r="J16" s="25">
        <f>AVERAGE(J13,J3,J8)</f>
        <v>0.48310785142856982</v>
      </c>
      <c r="K16" s="25"/>
      <c r="L16" s="25"/>
      <c r="M16" s="25"/>
      <c r="N16" s="25"/>
      <c r="O16" s="25"/>
      <c r="P16" s="25"/>
      <c r="Q16" s="19"/>
      <c r="R16" s="19"/>
      <c r="S16" s="23"/>
      <c r="T16" s="19"/>
    </row>
    <row r="17" spans="2:16" ht="15" x14ac:dyDescent="0.2">
      <c r="B17" s="27" t="s">
        <v>43</v>
      </c>
      <c r="C17" s="28">
        <f>AVERAGE(C14,C9,C4)</f>
        <v>0.15228256998229825</v>
      </c>
      <c r="D17" s="28">
        <f t="shared" ref="D17:H17" si="1">AVERAGE(D14,D9,D4)</f>
        <v>0.17390233682538514</v>
      </c>
      <c r="E17" s="28">
        <f t="shared" si="1"/>
        <v>0.16977017172924838</v>
      </c>
      <c r="F17" s="28">
        <f t="shared" si="1"/>
        <v>0.17096566970986582</v>
      </c>
      <c r="G17" s="28">
        <f t="shared" si="1"/>
        <v>0.16691285582995688</v>
      </c>
      <c r="H17" s="28">
        <f t="shared" si="1"/>
        <v>0.16616639592324553</v>
      </c>
      <c r="I17" s="29"/>
      <c r="J17" s="30">
        <f>AVERAGE(J14,J9,J4)</f>
        <v>1</v>
      </c>
      <c r="K17" s="29"/>
      <c r="L17" s="29"/>
      <c r="M17" s="29"/>
      <c r="N17" s="29"/>
      <c r="O17" s="29"/>
      <c r="P17" s="29"/>
    </row>
  </sheetData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NAICS</vt:lpstr>
      <vt:lpstr>Sheet2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Clare</dc:creator>
  <cp:lastModifiedBy>Leah Brainerd</cp:lastModifiedBy>
  <cp:lastPrinted>2012-03-12T14:31:35Z</cp:lastPrinted>
  <dcterms:created xsi:type="dcterms:W3CDTF">2011-03-01T03:42:32Z</dcterms:created>
  <dcterms:modified xsi:type="dcterms:W3CDTF">2022-12-08T15:49:57Z</dcterms:modified>
</cp:coreProperties>
</file>